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AUDIT\_AUDITORIA 2024\GOVERNANÇA\QUESTIONÁRIO GOVERNANÇA\"/>
    </mc:Choice>
  </mc:AlternateContent>
  <bookViews>
    <workbookView xWindow="0" yWindow="0" windowWidth="23040" windowHeight="8808"/>
  </bookViews>
  <sheets>
    <sheet name="2023" sheetId="1" r:id="rId1"/>
  </sheets>
  <definedNames>
    <definedName name="_xlnm.Print_Area" localSheetId="0">'2023'!$A$1:$F$70</definedName>
  </definedNames>
  <calcPr calcId="152511"/>
</workbook>
</file>

<file path=xl/calcChain.xml><?xml version="1.0" encoding="utf-8"?>
<calcChain xmlns="http://schemas.openxmlformats.org/spreadsheetml/2006/main">
  <c r="E61" i="1" l="1"/>
  <c r="B62" i="1"/>
  <c r="B61" i="1"/>
  <c r="C32" i="1" l="1"/>
  <c r="C19" i="1"/>
  <c r="F62" i="1" l="1"/>
  <c r="E62" i="1"/>
  <c r="F61" i="1"/>
  <c r="C62" i="1"/>
  <c r="B32" i="1"/>
  <c r="B19" i="1"/>
  <c r="E64" i="1" l="1"/>
  <c r="E47" i="1"/>
  <c r="E51" i="1" l="1"/>
  <c r="E58" i="1"/>
  <c r="E41" i="1" l="1"/>
  <c r="E59" i="1" s="1"/>
  <c r="F58" i="1"/>
  <c r="B59" i="1" l="1"/>
  <c r="I9" i="1" l="1"/>
  <c r="C59" i="1" l="1"/>
  <c r="C61" i="1"/>
  <c r="E65" i="1" l="1"/>
  <c r="F41" i="1" l="1"/>
  <c r="F59" i="1" l="1"/>
  <c r="F65" i="1" l="1"/>
  <c r="C65" i="1"/>
  <c r="I64" i="1" s="1"/>
  <c r="B65" i="1" l="1"/>
  <c r="H65" i="1" s="1"/>
</calcChain>
</file>

<file path=xl/sharedStrings.xml><?xml version="1.0" encoding="utf-8"?>
<sst xmlns="http://schemas.openxmlformats.org/spreadsheetml/2006/main" count="104" uniqueCount="100">
  <si>
    <t>BALANÇO PATRIMONIAL</t>
  </si>
  <si>
    <t>ATIVO CIRCULANTE</t>
  </si>
  <si>
    <t>PASSIVO CIRCULANTE</t>
  </si>
  <si>
    <t xml:space="preserve">   </t>
  </si>
  <si>
    <t>ATIVO NÃO-CIRCULANTE</t>
  </si>
  <si>
    <t>TOTAL DO PASSIVO</t>
  </si>
  <si>
    <t>ESPECIFICAÇÃO</t>
  </si>
  <si>
    <t xml:space="preserve">  TOTAL</t>
  </si>
  <si>
    <t xml:space="preserve">       Caixa</t>
  </si>
  <si>
    <t xml:space="preserve">       Bancos</t>
  </si>
  <si>
    <t xml:space="preserve">       Bancos c/Aplicações Financeiras</t>
  </si>
  <si>
    <t xml:space="preserve">      Outros Créditos</t>
  </si>
  <si>
    <t xml:space="preserve">      Bens Móveis</t>
  </si>
  <si>
    <t xml:space="preserve">         Equipamentos de Proc. Dados</t>
  </si>
  <si>
    <t xml:space="preserve">      Fornecedores a Pagar</t>
  </si>
  <si>
    <t xml:space="preserve"> PASSIVO NÃO-CIRCULANTE</t>
  </si>
  <si>
    <t xml:space="preserve">  Patrimônio Social</t>
  </si>
  <si>
    <t xml:space="preserve">      Provisão de Férias</t>
  </si>
  <si>
    <t xml:space="preserve">      Provisão de Encargos de Férias</t>
  </si>
  <si>
    <t xml:space="preserve">   Realizável a Curto Prazo</t>
  </si>
  <si>
    <t xml:space="preserve">   Estoques</t>
  </si>
  <si>
    <t xml:space="preserve">       Almoxarifado</t>
  </si>
  <si>
    <t xml:space="preserve"> SALDO PATRIMONIAL</t>
  </si>
  <si>
    <t>ATIVO</t>
  </si>
  <si>
    <t xml:space="preserve"> PASSIVO FINANCEIRO</t>
  </si>
  <si>
    <t xml:space="preserve"> PASSIVO PERMANENTE</t>
  </si>
  <si>
    <t xml:space="preserve"> ATIVO FINANCEIRO</t>
  </si>
  <si>
    <t xml:space="preserve"> ATIVO PERMANENTE</t>
  </si>
  <si>
    <t xml:space="preserve">  Resultado do Exercício</t>
  </si>
  <si>
    <t xml:space="preserve">  Ativo Realizavel a Longo Prazo</t>
  </si>
  <si>
    <t>EXERCÍCIO</t>
  </si>
  <si>
    <t xml:space="preserve">   Caixa e Equivalentes de Caixa</t>
  </si>
  <si>
    <t xml:space="preserve">         Outros Bens</t>
  </si>
  <si>
    <t xml:space="preserve">         (-) Depreciação Acumulada</t>
  </si>
  <si>
    <t xml:space="preserve">      Ações </t>
  </si>
  <si>
    <t/>
  </si>
  <si>
    <t xml:space="preserve">      Créditos a Receber</t>
  </si>
  <si>
    <t xml:space="preserve">      Créditos a Receber - Entidades Autárquicas</t>
  </si>
  <si>
    <t xml:space="preserve">      Bloqueio de Rendas por Ordem Judicial  </t>
  </si>
  <si>
    <t xml:space="preserve">     (-) Provisão para Perdas - Entidades Autárquicas</t>
  </si>
  <si>
    <t xml:space="preserve">      Adiantamento de Férias</t>
  </si>
  <si>
    <t xml:space="preserve">   Investimentos</t>
  </si>
  <si>
    <t xml:space="preserve">      Depósitos para Recursos Judiciais </t>
  </si>
  <si>
    <t xml:space="preserve">      Impostos a Recuperar</t>
  </si>
  <si>
    <t xml:space="preserve">      Precatórios e Sentenças Judiciais</t>
  </si>
  <si>
    <t xml:space="preserve">      Provisão para Contingências Judiciais</t>
  </si>
  <si>
    <t xml:space="preserve">      Obrigações Trabalhistas e Encargos</t>
  </si>
  <si>
    <t xml:space="preserve">      Obrigações Fiscais</t>
  </si>
  <si>
    <t xml:space="preserve">     Débitos de Tesouraria</t>
  </si>
  <si>
    <t xml:space="preserve">  Reserva de Doações</t>
  </si>
  <si>
    <t xml:space="preserve">  Outras Despesas de Exercícios Anteriores</t>
  </si>
  <si>
    <t xml:space="preserve">         Equipamentos de Comunicação</t>
  </si>
  <si>
    <t xml:space="preserve">         Mobiliário em Geral </t>
  </si>
  <si>
    <t xml:space="preserve">         Livros e Publicações Técnicas</t>
  </si>
  <si>
    <t xml:space="preserve">        Veículos</t>
  </si>
  <si>
    <t xml:space="preserve">  TOTAL DO ATIVO</t>
  </si>
  <si>
    <t xml:space="preserve">   Imobilizado</t>
  </si>
  <si>
    <t xml:space="preserve">   Intangível </t>
  </si>
  <si>
    <t xml:space="preserve"> Fornecedores e Contas a Pagar a Curto Prazo</t>
  </si>
  <si>
    <t>CNPJ N° 51.169.555/0001-00</t>
  </si>
  <si>
    <t xml:space="preserve">      Créditos c/Secretaria da Fazenda     </t>
  </si>
  <si>
    <t>José Carlos Meirelles</t>
  </si>
  <si>
    <t>Diretor Adjunto Administrativo e Financeiro</t>
  </si>
  <si>
    <t>Diretor Executivo</t>
  </si>
  <si>
    <t>FUNDAÇÃO SISTEMA ESTADUAL DE ANÁLISE DE DADOS   -   SEADE</t>
  </si>
  <si>
    <t xml:space="preserve">      Outros Créditos a Receber</t>
  </si>
  <si>
    <t xml:space="preserve">         Equipamentos para Escritório</t>
  </si>
  <si>
    <t xml:space="preserve">      Créditos a Receber - Secretaria da Fazenda</t>
  </si>
  <si>
    <t xml:space="preserve">     Credores p/Valores em Caução</t>
  </si>
  <si>
    <t xml:space="preserve">     Retenções e Consignações</t>
  </si>
  <si>
    <t xml:space="preserve">      Demais Obrigações</t>
  </si>
  <si>
    <t>Joaquim Pereira Neto</t>
  </si>
  <si>
    <t>Gerente Financeiro e Contábil</t>
  </si>
  <si>
    <t xml:space="preserve">  Concessão Direito Uso Comunicação Software</t>
  </si>
  <si>
    <t xml:space="preserve">  (-) Amortização Acumulada</t>
  </si>
  <si>
    <t xml:space="preserve">      Bens Imóveis</t>
  </si>
  <si>
    <t xml:space="preserve">         Edíficios</t>
  </si>
  <si>
    <t xml:space="preserve">         Terrenos</t>
  </si>
  <si>
    <t xml:space="preserve">  Ajustes não Financeiros</t>
  </si>
  <si>
    <t xml:space="preserve">      Outros Depósitos Judiciais</t>
  </si>
  <si>
    <t xml:space="preserve">      Outras  Exigibilidades</t>
  </si>
  <si>
    <t xml:space="preserve">  Obrigações de Exercícios Anteriores</t>
  </si>
  <si>
    <t xml:space="preserve"> Consignações</t>
  </si>
  <si>
    <t xml:space="preserve"> Obrigações Trabalhistas  e Prev a Pagar de C/ Prazo</t>
  </si>
  <si>
    <t xml:space="preserve"> Provisões de Longo Prazo</t>
  </si>
  <si>
    <t>CRC 1SP 172.670</t>
  </si>
  <si>
    <t>As Notas Explicativas integram as Demonstrações Contábeis</t>
  </si>
  <si>
    <r>
      <t xml:space="preserve">  </t>
    </r>
    <r>
      <rPr>
        <b/>
        <sz val="12"/>
        <color theme="1"/>
        <rFont val="Calibri"/>
        <family val="2"/>
        <scheme val="minor"/>
      </rPr>
      <t>TOTAL</t>
    </r>
  </si>
  <si>
    <t>PASSIVO E PATRIMÔNIO SOCIAL</t>
  </si>
  <si>
    <r>
      <t xml:space="preserve">  </t>
    </r>
    <r>
      <rPr>
        <b/>
        <sz val="12"/>
        <color theme="1"/>
        <rFont val="Calibri"/>
        <family val="2"/>
        <scheme val="minor"/>
      </rPr>
      <t>TOTAL DO PATRIMÔNIO SOCIAL</t>
    </r>
  </si>
  <si>
    <t>PATRIMONIO SOCIAL</t>
  </si>
  <si>
    <t xml:space="preserve">  TOTAL DO PASSIVO E DO PATRIMÔNIO SOCIAL</t>
  </si>
  <si>
    <t xml:space="preserve">     (-) Provisão para Créditos de Liquidação Duvidosa</t>
  </si>
  <si>
    <t xml:space="preserve">      Outras Obrigações Legais e Tributárias</t>
  </si>
  <si>
    <t xml:space="preserve">  Resultados Acumulados    </t>
  </si>
  <si>
    <t>Bruno Caetano Raimundo</t>
  </si>
  <si>
    <t xml:space="preserve"> </t>
  </si>
  <si>
    <t xml:space="preserve">  Ajustes Patrimoniais - Restos a Pagar</t>
  </si>
  <si>
    <t>EXERCÍCIO:  2.023</t>
  </si>
  <si>
    <t>Luiz Ricardo Santoro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</si>
</sst>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(* #,##0.00_);_(* \(#,##0.00\);_(* &quot;-&quot;??_);_(@_)"/>
  </numFmts>
  <fonts count="1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Arial"/>
      <family val="2"/>
    </font>
    <font>
      <sz val="12"/>
      <color rgb="FFFF000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i/>
      <sz val="18"/>
      <name val="Arial"/>
      <family val="2"/>
    </font>
    <font>
      <sz val="16"/>
      <name val="Arial"/>
      <family val="2"/>
    </font>
    <font>
      <sz val="14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hair">
        <color indexed="22"/>
      </left>
      <right style="hair">
        <color indexed="22"/>
      </right>
      <top style="hair">
        <color indexed="22"/>
      </top>
      <bottom style="hair">
        <color indexed="2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100">
    <xf numFmtId="0" fontId="0" fillId="0" borderId="0" xfId="0"/>
    <xf numFmtId="0" fontId="1" fillId="0" borderId="0" xfId="0" applyFont="1"/>
    <xf numFmtId="43" fontId="1" fillId="0" borderId="0" xfId="1" applyFont="1" applyBorder="1"/>
    <xf numFmtId="0" fontId="2" fillId="0" borderId="13" xfId="0" applyFont="1" applyBorder="1"/>
    <xf numFmtId="0" fontId="1" fillId="0" borderId="13" xfId="0" applyFont="1" applyBorder="1"/>
    <xf numFmtId="0" fontId="2" fillId="0" borderId="9" xfId="0" applyFont="1" applyBorder="1"/>
    <xf numFmtId="43" fontId="2" fillId="0" borderId="0" xfId="1" applyFont="1" applyBorder="1"/>
    <xf numFmtId="43" fontId="2" fillId="0" borderId="0" xfId="1" applyFont="1" applyBorder="1" applyAlignment="1">
      <alignment horizontal="center" vertical="center"/>
    </xf>
    <xf numFmtId="4" fontId="1" fillId="2" borderId="15" xfId="0" applyNumberFormat="1" applyFont="1" applyFill="1" applyBorder="1"/>
    <xf numFmtId="0" fontId="1" fillId="2" borderId="13" xfId="0" applyFont="1" applyFill="1" applyBorder="1"/>
    <xf numFmtId="4" fontId="1" fillId="2" borderId="13" xfId="0" applyNumberFormat="1" applyFont="1" applyFill="1" applyBorder="1"/>
    <xf numFmtId="43" fontId="1" fillId="0" borderId="0" xfId="1" applyFont="1"/>
    <xf numFmtId="43" fontId="1" fillId="0" borderId="0" xfId="0" applyNumberFormat="1" applyFont="1"/>
    <xf numFmtId="43" fontId="2" fillId="2" borderId="17" xfId="1" applyFont="1" applyFill="1" applyBorder="1"/>
    <xf numFmtId="0" fontId="1" fillId="0" borderId="9" xfId="0" applyFont="1" applyBorder="1"/>
    <xf numFmtId="0" fontId="1" fillId="0" borderId="18" xfId="0" applyFont="1" applyBorder="1"/>
    <xf numFmtId="0" fontId="2" fillId="0" borderId="16" xfId="0" applyFont="1" applyBorder="1"/>
    <xf numFmtId="0" fontId="2" fillId="0" borderId="0" xfId="0" applyFont="1" applyAlignment="1">
      <alignment horizontal="center"/>
    </xf>
    <xf numFmtId="43" fontId="1" fillId="2" borderId="15" xfId="1" applyFont="1" applyFill="1" applyBorder="1"/>
    <xf numFmtId="4" fontId="2" fillId="2" borderId="13" xfId="0" applyNumberFormat="1" applyFont="1" applyFill="1" applyBorder="1"/>
    <xf numFmtId="4" fontId="2" fillId="2" borderId="15" xfId="0" applyNumberFormat="1" applyFont="1" applyFill="1" applyBorder="1"/>
    <xf numFmtId="4" fontId="5" fillId="2" borderId="15" xfId="0" applyNumberFormat="1" applyFont="1" applyFill="1" applyBorder="1"/>
    <xf numFmtId="4" fontId="1" fillId="2" borderId="17" xfId="0" applyNumberFormat="1" applyFont="1" applyFill="1" applyBorder="1"/>
    <xf numFmtId="43" fontId="2" fillId="0" borderId="0" xfId="1" applyFont="1" applyBorder="1" applyAlignment="1">
      <alignment horizontal="right"/>
    </xf>
    <xf numFmtId="43" fontId="2" fillId="0" borderId="0" xfId="1" applyFont="1" applyBorder="1" applyAlignment="1">
      <alignment horizontal="right" vertical="center"/>
    </xf>
    <xf numFmtId="43" fontId="8" fillId="0" borderId="0" xfId="1" applyFont="1" applyBorder="1"/>
    <xf numFmtId="43" fontId="7" fillId="0" borderId="0" xfId="1" applyFont="1"/>
    <xf numFmtId="43" fontId="1" fillId="0" borderId="0" xfId="1" applyFont="1" applyBorder="1" applyAlignment="1">
      <alignment horizontal="center" vertical="center"/>
    </xf>
    <xf numFmtId="164" fontId="11" fillId="2" borderId="23" xfId="0" applyNumberFormat="1" applyFont="1" applyFill="1" applyBorder="1" applyAlignment="1" applyProtection="1">
      <alignment vertical="center"/>
      <protection locked="0"/>
    </xf>
    <xf numFmtId="4" fontId="1" fillId="0" borderId="0" xfId="0" applyNumberFormat="1" applyFont="1"/>
    <xf numFmtId="43" fontId="12" fillId="0" borderId="24" xfId="1" applyFont="1" applyBorder="1"/>
    <xf numFmtId="0" fontId="2" fillId="2" borderId="3" xfId="0" applyFont="1" applyFill="1" applyBorder="1" applyAlignment="1">
      <alignment horizontal="center" vertical="center"/>
    </xf>
    <xf numFmtId="43" fontId="2" fillId="2" borderId="14" xfId="1" applyFont="1" applyFill="1" applyBorder="1"/>
    <xf numFmtId="4" fontId="2" fillId="2" borderId="3" xfId="0" applyNumberFormat="1" applyFont="1" applyFill="1" applyBorder="1"/>
    <xf numFmtId="0" fontId="2" fillId="2" borderId="20" xfId="0" applyFont="1" applyFill="1" applyBorder="1" applyAlignment="1">
      <alignment horizontal="center" vertical="center"/>
    </xf>
    <xf numFmtId="43" fontId="1" fillId="2" borderId="14" xfId="1" applyFont="1" applyFill="1" applyBorder="1"/>
    <xf numFmtId="43" fontId="2" fillId="2" borderId="15" xfId="1" applyFont="1" applyFill="1" applyBorder="1"/>
    <xf numFmtId="43" fontId="2" fillId="2" borderId="3" xfId="1" applyFont="1" applyFill="1" applyBorder="1"/>
    <xf numFmtId="0" fontId="1" fillId="2" borderId="10" xfId="0" applyFont="1" applyFill="1" applyBorder="1"/>
    <xf numFmtId="43" fontId="1" fillId="2" borderId="17" xfId="1" applyFont="1" applyFill="1" applyBorder="1"/>
    <xf numFmtId="0" fontId="1" fillId="2" borderId="0" xfId="0" applyFont="1" applyFill="1"/>
    <xf numFmtId="43" fontId="1" fillId="2" borderId="0" xfId="1" applyFont="1" applyFill="1"/>
    <xf numFmtId="43" fontId="2" fillId="2" borderId="0" xfId="1" applyFont="1" applyFill="1"/>
    <xf numFmtId="0" fontId="2" fillId="2" borderId="0" xfId="0" applyFont="1" applyFill="1" applyAlignment="1">
      <alignment horizontal="center" vertical="center"/>
    </xf>
    <xf numFmtId="43" fontId="2" fillId="2" borderId="0" xfId="1" applyFont="1" applyFill="1" applyBorder="1" applyAlignment="1">
      <alignment horizontal="center" vertical="center"/>
    </xf>
    <xf numFmtId="43" fontId="2" fillId="2" borderId="0" xfId="1" applyFont="1" applyFill="1" applyBorder="1"/>
    <xf numFmtId="3" fontId="2" fillId="2" borderId="0" xfId="0" applyNumberFormat="1" applyFont="1" applyFill="1" applyAlignment="1">
      <alignment horizontal="center" vertical="center"/>
    </xf>
    <xf numFmtId="0" fontId="2" fillId="2" borderId="14" xfId="0" applyFont="1" applyFill="1" applyBorder="1"/>
    <xf numFmtId="0" fontId="2" fillId="2" borderId="18" xfId="0" applyFont="1" applyFill="1" applyBorder="1"/>
    <xf numFmtId="0" fontId="2" fillId="2" borderId="14" xfId="0" applyFont="1" applyFill="1" applyBorder="1" applyAlignment="1">
      <alignment horizontal="center" vertical="center"/>
    </xf>
    <xf numFmtId="43" fontId="1" fillId="2" borderId="0" xfId="1" applyFont="1" applyFill="1" applyBorder="1"/>
    <xf numFmtId="4" fontId="6" fillId="2" borderId="0" xfId="0" applyNumberFormat="1" applyFont="1" applyFill="1" applyAlignment="1">
      <alignment horizontal="right" vertical="center"/>
    </xf>
    <xf numFmtId="0" fontId="2" fillId="2" borderId="13" xfId="0" applyFont="1" applyFill="1" applyBorder="1"/>
    <xf numFmtId="43" fontId="9" fillId="2" borderId="0" xfId="1" applyFont="1" applyFill="1" applyBorder="1"/>
    <xf numFmtId="0" fontId="1" fillId="2" borderId="16" xfId="0" applyFont="1" applyFill="1" applyBorder="1"/>
    <xf numFmtId="0" fontId="2" fillId="2" borderId="9" xfId="0" applyFont="1" applyFill="1" applyBorder="1"/>
    <xf numFmtId="4" fontId="2" fillId="2" borderId="0" xfId="0" applyNumberFormat="1" applyFont="1" applyFill="1"/>
    <xf numFmtId="0" fontId="2" fillId="2" borderId="0" xfId="0" applyFont="1" applyFill="1" applyAlignment="1">
      <alignment horizontal="center"/>
    </xf>
    <xf numFmtId="43" fontId="10" fillId="2" borderId="0" xfId="1" applyFont="1" applyFill="1" applyBorder="1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4" fontId="1" fillId="2" borderId="0" xfId="0" applyNumberFormat="1" applyFont="1" applyFill="1"/>
    <xf numFmtId="4" fontId="1" fillId="2" borderId="22" xfId="0" applyNumberFormat="1" applyFont="1" applyFill="1" applyBorder="1"/>
    <xf numFmtId="43" fontId="1" fillId="2" borderId="0" xfId="0" applyNumberFormat="1" applyFont="1" applyFill="1"/>
    <xf numFmtId="43" fontId="2" fillId="2" borderId="22" xfId="1" applyFont="1" applyFill="1" applyBorder="1"/>
    <xf numFmtId="0" fontId="1" fillId="2" borderId="12" xfId="0" applyFont="1" applyFill="1" applyBorder="1"/>
    <xf numFmtId="43" fontId="2" fillId="2" borderId="10" xfId="1" applyFont="1" applyFill="1" applyBorder="1"/>
    <xf numFmtId="43" fontId="1" fillId="2" borderId="10" xfId="1" applyFont="1" applyFill="1" applyBorder="1"/>
    <xf numFmtId="0" fontId="1" fillId="2" borderId="11" xfId="0" applyFont="1" applyFill="1" applyBorder="1"/>
    <xf numFmtId="4" fontId="1" fillId="2" borderId="18" xfId="0" applyNumberFormat="1" applyFont="1" applyFill="1" applyBorder="1"/>
    <xf numFmtId="0" fontId="1" fillId="2" borderId="18" xfId="0" applyFont="1" applyFill="1" applyBorder="1"/>
    <xf numFmtId="43" fontId="10" fillId="2" borderId="0" xfId="1" applyFont="1" applyFill="1" applyBorder="1"/>
    <xf numFmtId="0" fontId="1" fillId="2" borderId="9" xfId="0" applyFont="1" applyFill="1" applyBorder="1"/>
    <xf numFmtId="0" fontId="2" fillId="2" borderId="0" xfId="0" applyFont="1" applyFill="1"/>
    <xf numFmtId="43" fontId="2" fillId="2" borderId="0" xfId="0" applyNumberFormat="1" applyFont="1" applyFill="1"/>
    <xf numFmtId="0" fontId="1" fillId="2" borderId="0" xfId="0" quotePrefix="1" applyFont="1" applyFill="1"/>
    <xf numFmtId="43" fontId="13" fillId="0" borderId="0" xfId="1" applyFont="1"/>
    <xf numFmtId="43" fontId="2" fillId="2" borderId="16" xfId="1" applyFont="1" applyFill="1" applyBorder="1"/>
    <xf numFmtId="43" fontId="2" fillId="2" borderId="13" xfId="1" applyFont="1" applyFill="1" applyBorder="1"/>
    <xf numFmtId="43" fontId="2" fillId="2" borderId="9" xfId="1" applyFont="1" applyFill="1" applyBorder="1"/>
    <xf numFmtId="0" fontId="1" fillId="0" borderId="0" xfId="0" applyFont="1" applyAlignment="1"/>
    <xf numFmtId="0" fontId="2" fillId="2" borderId="0" xfId="0" applyFont="1" applyFill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2" borderId="9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2" fillId="2" borderId="1" xfId="0" applyFont="1" applyFill="1" applyBorder="1" applyAlignment="1">
      <alignment horizontal="right"/>
    </xf>
    <xf numFmtId="0" fontId="2" fillId="2" borderId="5" xfId="0" applyFont="1" applyFill="1" applyBorder="1" applyAlignment="1">
      <alignment horizontal="right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448236</xdr:colOff>
      <xdr:row>1</xdr:row>
      <xdr:rowOff>33617</xdr:rowOff>
    </xdr:from>
    <xdr:to>
      <xdr:col>3</xdr:col>
      <xdr:colOff>1810330</xdr:colOff>
      <xdr:row>5</xdr:row>
      <xdr:rowOff>190501</xdr:rowOff>
    </xdr:to>
    <xdr:pic>
      <xdr:nvPicPr>
        <xdr:cNvPr id="3" name="Imagem 2" descr="L:\logo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99648" y="235323"/>
          <a:ext cx="3737741" cy="9637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43"/>
  <sheetViews>
    <sheetView tabSelected="1" topLeftCell="A40" zoomScale="85" zoomScaleNormal="85" workbookViewId="0">
      <selection activeCell="A59" sqref="A59"/>
    </sheetView>
  </sheetViews>
  <sheetFormatPr defaultColWidth="8.88671875" defaultRowHeight="15.6" x14ac:dyDescent="0.3"/>
  <cols>
    <col min="1" max="1" width="51.6640625" style="1" customWidth="1"/>
    <col min="2" max="2" width="17.6640625" style="40" customWidth="1"/>
    <col min="3" max="3" width="18" style="40" customWidth="1"/>
    <col min="4" max="4" width="51.6640625" style="40" customWidth="1"/>
    <col min="5" max="5" width="17.6640625" style="40" customWidth="1"/>
    <col min="6" max="6" width="17.88671875" style="40" customWidth="1"/>
    <col min="7" max="7" width="12.5546875" style="40" customWidth="1"/>
    <col min="8" max="8" width="23.88671875" style="42" customWidth="1"/>
    <col min="9" max="9" width="30.44140625" style="11" customWidth="1"/>
    <col min="10" max="10" width="17.88671875" style="1" bestFit="1" customWidth="1"/>
    <col min="11" max="11" width="15.33203125" style="11" bestFit="1" customWidth="1"/>
    <col min="12" max="12" width="19.6640625" style="11" customWidth="1"/>
    <col min="13" max="13" width="10.5546875" style="11" bestFit="1" customWidth="1"/>
    <col min="14" max="16384" width="8.88671875" style="1"/>
  </cols>
  <sheetData>
    <row r="1" spans="1:10" x14ac:dyDescent="0.3">
      <c r="A1"/>
      <c r="B1" s="80"/>
      <c r="C1" s="80"/>
      <c r="D1" s="80"/>
      <c r="E1" s="80"/>
      <c r="F1" s="80"/>
    </row>
    <row r="2" spans="1:10" x14ac:dyDescent="0.3">
      <c r="A2" s="80"/>
      <c r="B2" s="80"/>
      <c r="C2" s="80"/>
      <c r="D2" s="80"/>
      <c r="E2" s="80"/>
      <c r="F2" s="80"/>
    </row>
    <row r="3" spans="1:10" x14ac:dyDescent="0.3">
      <c r="A3" s="80"/>
      <c r="B3" s="80"/>
      <c r="C3" s="80"/>
      <c r="D3" s="80"/>
      <c r="E3" s="80"/>
      <c r="F3" s="80"/>
    </row>
    <row r="4" spans="1:10" x14ac:dyDescent="0.3">
      <c r="A4" s="80"/>
      <c r="B4" s="80"/>
      <c r="C4" s="80"/>
      <c r="D4" s="80"/>
      <c r="E4" s="80"/>
      <c r="F4" s="80"/>
    </row>
    <row r="5" spans="1:10" x14ac:dyDescent="0.3">
      <c r="A5" s="80"/>
      <c r="B5" s="80"/>
      <c r="C5" s="80"/>
      <c r="D5" s="80"/>
      <c r="E5" s="80"/>
      <c r="F5" s="80"/>
    </row>
    <row r="6" spans="1:10" ht="30" customHeight="1" x14ac:dyDescent="0.3">
      <c r="A6" s="80"/>
      <c r="B6" s="80"/>
      <c r="C6" s="80"/>
      <c r="D6" s="80"/>
      <c r="E6" s="80"/>
      <c r="F6" s="80"/>
    </row>
    <row r="7" spans="1:10" ht="21.75" customHeight="1" x14ac:dyDescent="0.3">
      <c r="A7" s="82" t="s">
        <v>64</v>
      </c>
      <c r="B7" s="82"/>
      <c r="C7" s="82"/>
      <c r="D7" s="82"/>
      <c r="E7" s="82"/>
      <c r="F7" s="82"/>
    </row>
    <row r="8" spans="1:10" ht="26.1" customHeight="1" thickBot="1" x14ac:dyDescent="0.35">
      <c r="A8" s="82" t="s">
        <v>0</v>
      </c>
      <c r="B8" s="82"/>
      <c r="C8" s="82"/>
      <c r="D8" s="82"/>
      <c r="E8" s="82"/>
      <c r="F8" s="82"/>
      <c r="G8" s="43"/>
      <c r="H8" s="44"/>
      <c r="I8" s="24"/>
    </row>
    <row r="9" spans="1:10" ht="20.100000000000001" customHeight="1" thickBot="1" x14ac:dyDescent="0.45">
      <c r="A9" s="93" t="s">
        <v>98</v>
      </c>
      <c r="B9" s="94"/>
      <c r="C9" s="94"/>
      <c r="D9" s="94"/>
      <c r="E9" s="98" t="s">
        <v>59</v>
      </c>
      <c r="F9" s="99"/>
      <c r="H9" s="45"/>
      <c r="I9" s="25">
        <f>SUM(I6:I8)</f>
        <v>0</v>
      </c>
    </row>
    <row r="10" spans="1:10" ht="16.2" thickBot="1" x14ac:dyDescent="0.35">
      <c r="A10" s="89" t="s">
        <v>23</v>
      </c>
      <c r="B10" s="91" t="s">
        <v>30</v>
      </c>
      <c r="C10" s="91"/>
      <c r="D10" s="91" t="s">
        <v>88</v>
      </c>
      <c r="E10" s="91" t="s">
        <v>30</v>
      </c>
      <c r="F10" s="91"/>
      <c r="G10" s="43"/>
      <c r="H10" s="44"/>
      <c r="I10" s="7"/>
    </row>
    <row r="11" spans="1:10" ht="16.2" thickBot="1" x14ac:dyDescent="0.35">
      <c r="A11" s="90"/>
      <c r="B11" s="31">
        <v>2023</v>
      </c>
      <c r="C11" s="31">
        <v>2022</v>
      </c>
      <c r="D11" s="92"/>
      <c r="E11" s="31">
        <v>2023</v>
      </c>
      <c r="F11" s="31">
        <v>2022</v>
      </c>
      <c r="G11" s="46"/>
      <c r="H11" s="44"/>
    </row>
    <row r="12" spans="1:10" x14ac:dyDescent="0.3">
      <c r="A12" s="3" t="s">
        <v>1</v>
      </c>
      <c r="B12" s="47"/>
      <c r="C12" s="47"/>
      <c r="D12" s="48" t="s">
        <v>2</v>
      </c>
      <c r="E12" s="32"/>
      <c r="F12" s="49"/>
      <c r="G12" s="50"/>
      <c r="H12" s="45"/>
    </row>
    <row r="13" spans="1:10" ht="15" customHeight="1" x14ac:dyDescent="0.3">
      <c r="A13" s="4" t="s">
        <v>31</v>
      </c>
      <c r="B13" s="18"/>
      <c r="C13" s="18"/>
      <c r="D13" s="9" t="s">
        <v>83</v>
      </c>
      <c r="E13" s="18"/>
      <c r="F13" s="18"/>
      <c r="G13" s="50"/>
      <c r="H13" s="45"/>
    </row>
    <row r="14" spans="1:10" ht="15" customHeight="1" x14ac:dyDescent="0.3">
      <c r="A14" s="4" t="s">
        <v>8</v>
      </c>
      <c r="B14" s="18">
        <v>0</v>
      </c>
      <c r="C14" s="18">
        <v>0</v>
      </c>
      <c r="D14" s="9" t="s">
        <v>46</v>
      </c>
      <c r="E14" s="10">
        <v>2120380.13</v>
      </c>
      <c r="F14" s="8">
        <v>2035545.74</v>
      </c>
      <c r="G14" s="50"/>
      <c r="H14" s="50"/>
      <c r="J14" s="11"/>
    </row>
    <row r="15" spans="1:10" ht="15" customHeight="1" x14ac:dyDescent="0.3">
      <c r="A15" s="4" t="s">
        <v>9</v>
      </c>
      <c r="B15" s="10"/>
      <c r="C15" s="10"/>
      <c r="D15" s="9" t="s">
        <v>47</v>
      </c>
      <c r="E15" s="10"/>
      <c r="F15" s="8"/>
      <c r="G15" s="50"/>
      <c r="H15" s="51"/>
    </row>
    <row r="16" spans="1:10" ht="15" customHeight="1" x14ac:dyDescent="0.3">
      <c r="A16" s="4" t="s">
        <v>10</v>
      </c>
      <c r="B16" s="10">
        <v>5366508.24</v>
      </c>
      <c r="C16" s="10">
        <v>4065319.98</v>
      </c>
      <c r="D16" s="9"/>
      <c r="E16" s="10"/>
      <c r="F16" s="8"/>
      <c r="G16" s="50"/>
      <c r="H16" s="51"/>
      <c r="J16" s="12"/>
    </row>
    <row r="17" spans="1:13" ht="15" customHeight="1" x14ac:dyDescent="0.3">
      <c r="A17" s="4" t="s">
        <v>3</v>
      </c>
      <c r="B17" s="10"/>
      <c r="C17" s="10"/>
      <c r="D17" s="9"/>
      <c r="E17" s="10"/>
      <c r="F17" s="8"/>
      <c r="G17" s="50"/>
      <c r="H17" s="51"/>
    </row>
    <row r="18" spans="1:13" ht="15" customHeight="1" x14ac:dyDescent="0.3">
      <c r="A18" s="4" t="s">
        <v>19</v>
      </c>
      <c r="B18" s="10"/>
      <c r="C18" s="10"/>
      <c r="D18" s="9" t="s">
        <v>70</v>
      </c>
      <c r="E18" s="10">
        <v>122332.12</v>
      </c>
      <c r="F18" s="8">
        <v>70504.05</v>
      </c>
      <c r="G18" s="50"/>
      <c r="H18" s="50"/>
    </row>
    <row r="19" spans="1:13" ht="15" customHeight="1" x14ac:dyDescent="0.3">
      <c r="A19" s="4" t="s">
        <v>67</v>
      </c>
      <c r="B19" s="10">
        <f>10463.34+2670707.64+2064651.58</f>
        <v>4745822.5600000005</v>
      </c>
      <c r="C19" s="10">
        <f>9840396.36-3698045.47-1140477.24</f>
        <v>5001873.6499999985</v>
      </c>
      <c r="D19" s="9"/>
      <c r="E19" s="10"/>
      <c r="F19" s="8"/>
      <c r="G19" s="50"/>
      <c r="H19" s="50"/>
      <c r="I19" s="26"/>
    </row>
    <row r="20" spans="1:13" ht="15" customHeight="1" x14ac:dyDescent="0.3">
      <c r="A20" s="4" t="s">
        <v>36</v>
      </c>
      <c r="B20" s="10">
        <v>116753.67</v>
      </c>
      <c r="C20" s="10">
        <v>81530.490000000005</v>
      </c>
      <c r="D20" s="9" t="s">
        <v>58</v>
      </c>
      <c r="E20" s="10"/>
      <c r="F20" s="8"/>
      <c r="G20" s="50"/>
      <c r="H20" s="50"/>
      <c r="J20" s="11"/>
    </row>
    <row r="21" spans="1:13" ht="15" customHeight="1" x14ac:dyDescent="0.3">
      <c r="A21" s="4" t="s">
        <v>37</v>
      </c>
      <c r="B21" s="10">
        <v>338041.06</v>
      </c>
      <c r="C21" s="10">
        <v>338041.06</v>
      </c>
      <c r="D21" s="9" t="s">
        <v>14</v>
      </c>
      <c r="E21" s="10">
        <v>4354646.7</v>
      </c>
      <c r="F21" s="8">
        <v>4771914.42</v>
      </c>
      <c r="G21" s="50"/>
      <c r="H21" s="45"/>
      <c r="J21" s="11"/>
    </row>
    <row r="22" spans="1:13" ht="15" customHeight="1" x14ac:dyDescent="0.3">
      <c r="A22" s="4" t="s">
        <v>39</v>
      </c>
      <c r="B22" s="10">
        <v>-338041.06</v>
      </c>
      <c r="C22" s="10">
        <v>-338041.06</v>
      </c>
      <c r="D22" s="9"/>
      <c r="E22" s="10"/>
      <c r="F22" s="8"/>
      <c r="G22" s="50"/>
      <c r="H22" s="45"/>
      <c r="J22" s="11"/>
    </row>
    <row r="23" spans="1:13" ht="15" customHeight="1" x14ac:dyDescent="0.3">
      <c r="A23" s="4" t="s">
        <v>38</v>
      </c>
      <c r="B23" s="10"/>
      <c r="C23" s="10"/>
      <c r="D23" s="52"/>
      <c r="E23" s="19"/>
      <c r="F23" s="20"/>
      <c r="G23" s="50"/>
      <c r="H23" s="45"/>
      <c r="J23" s="11"/>
    </row>
    <row r="24" spans="1:13" ht="15" customHeight="1" x14ac:dyDescent="0.35">
      <c r="A24" s="4" t="s">
        <v>11</v>
      </c>
      <c r="B24" s="10"/>
      <c r="C24" s="10"/>
      <c r="D24" s="9" t="s">
        <v>82</v>
      </c>
      <c r="E24" s="10"/>
      <c r="F24" s="8"/>
      <c r="G24" s="50"/>
      <c r="H24" s="45"/>
      <c r="I24" s="76"/>
      <c r="J24" s="11"/>
      <c r="K24" s="26"/>
      <c r="L24" s="26"/>
    </row>
    <row r="25" spans="1:13" ht="15" customHeight="1" x14ac:dyDescent="0.3">
      <c r="A25" s="4" t="s">
        <v>92</v>
      </c>
      <c r="B25" s="10"/>
      <c r="C25" s="10"/>
      <c r="D25" s="9" t="s">
        <v>48</v>
      </c>
      <c r="E25" s="10"/>
      <c r="F25" s="8"/>
      <c r="G25" s="50"/>
      <c r="H25" s="45"/>
      <c r="J25" s="11"/>
      <c r="K25" s="1"/>
      <c r="M25" s="1"/>
    </row>
    <row r="26" spans="1:13" ht="15" customHeight="1" x14ac:dyDescent="0.3">
      <c r="A26" s="4" t="s">
        <v>40</v>
      </c>
      <c r="B26" s="10"/>
      <c r="C26" s="10"/>
      <c r="D26" s="9" t="s">
        <v>68</v>
      </c>
      <c r="E26" s="10">
        <v>169421.22</v>
      </c>
      <c r="F26" s="21">
        <v>146745.85</v>
      </c>
      <c r="G26" s="50"/>
      <c r="H26" s="45"/>
      <c r="J26" s="11"/>
      <c r="K26" s="1"/>
      <c r="M26" s="1"/>
    </row>
    <row r="27" spans="1:13" ht="15" customHeight="1" x14ac:dyDescent="0.3">
      <c r="A27" s="4"/>
      <c r="B27" s="10"/>
      <c r="C27" s="10"/>
      <c r="D27" s="9" t="s">
        <v>69</v>
      </c>
      <c r="E27" s="10">
        <v>518003.28</v>
      </c>
      <c r="F27" s="21">
        <v>470241.41</v>
      </c>
      <c r="G27" s="50"/>
      <c r="H27" s="45"/>
      <c r="J27" s="26"/>
      <c r="M27" s="1"/>
    </row>
    <row r="28" spans="1:13" ht="15" customHeight="1" x14ac:dyDescent="0.3">
      <c r="A28" s="9"/>
      <c r="B28" s="10"/>
      <c r="C28" s="10"/>
      <c r="D28" s="9"/>
      <c r="E28" s="10"/>
      <c r="F28" s="8"/>
      <c r="G28" s="50"/>
      <c r="H28" s="45"/>
      <c r="J28" s="11"/>
      <c r="M28" s="1"/>
    </row>
    <row r="29" spans="1:13" ht="15" customHeight="1" x14ac:dyDescent="0.3">
      <c r="A29" s="4"/>
      <c r="B29" s="10"/>
      <c r="C29" s="10"/>
      <c r="D29" s="9"/>
      <c r="E29" s="10"/>
      <c r="F29" s="8"/>
      <c r="G29" s="50"/>
      <c r="H29" s="45"/>
      <c r="J29" s="11"/>
      <c r="M29" s="1"/>
    </row>
    <row r="30" spans="1:13" ht="15" customHeight="1" x14ac:dyDescent="0.35">
      <c r="A30" s="3" t="s">
        <v>4</v>
      </c>
      <c r="B30" s="19"/>
      <c r="C30" s="19"/>
      <c r="D30" s="52" t="s">
        <v>15</v>
      </c>
      <c r="E30" s="19"/>
      <c r="F30" s="20"/>
      <c r="G30" s="50"/>
      <c r="H30" s="53"/>
      <c r="J30" s="11"/>
      <c r="K30" s="26"/>
      <c r="L30" s="26"/>
      <c r="M30" s="1"/>
    </row>
    <row r="31" spans="1:13" ht="15" customHeight="1" x14ac:dyDescent="0.3">
      <c r="A31" s="4" t="s">
        <v>29</v>
      </c>
      <c r="B31" s="10"/>
      <c r="C31" s="10"/>
      <c r="D31" s="9" t="s">
        <v>84</v>
      </c>
      <c r="E31" s="10"/>
      <c r="F31" s="8"/>
      <c r="G31" s="50"/>
      <c r="H31" s="45"/>
      <c r="J31" s="11"/>
      <c r="M31" s="1"/>
    </row>
    <row r="32" spans="1:13" ht="15" customHeight="1" x14ac:dyDescent="0.3">
      <c r="A32" s="4" t="s">
        <v>60</v>
      </c>
      <c r="B32" s="10">
        <f>123604976.61+E16+E17+E34+E35</f>
        <v>128788163.19000001</v>
      </c>
      <c r="C32" s="10">
        <f>91718426.24+3698045.47+1140477.24</f>
        <v>96556948.949999988</v>
      </c>
      <c r="D32" s="9" t="s">
        <v>44</v>
      </c>
      <c r="E32" s="10">
        <v>117836356.03</v>
      </c>
      <c r="F32" s="8">
        <v>85949805.659999996</v>
      </c>
      <c r="G32" s="50"/>
      <c r="H32" s="45"/>
      <c r="J32" s="11"/>
      <c r="L32" s="26"/>
      <c r="M32" s="1"/>
    </row>
    <row r="33" spans="1:13" ht="15" customHeight="1" x14ac:dyDescent="0.3">
      <c r="A33" s="4" t="s">
        <v>42</v>
      </c>
      <c r="B33" s="10">
        <v>328219.86</v>
      </c>
      <c r="C33" s="10">
        <v>348877.2</v>
      </c>
      <c r="D33" s="9" t="s">
        <v>45</v>
      </c>
      <c r="E33" s="10"/>
      <c r="F33" s="8"/>
      <c r="G33" s="50"/>
      <c r="H33" s="45"/>
      <c r="J33" s="11"/>
      <c r="M33" s="1"/>
    </row>
    <row r="34" spans="1:13" ht="15" customHeight="1" x14ac:dyDescent="0.3">
      <c r="A34" s="4"/>
      <c r="B34" s="10"/>
      <c r="C34" s="10"/>
      <c r="D34" s="9" t="s">
        <v>17</v>
      </c>
      <c r="E34" s="10">
        <v>3961469.4</v>
      </c>
      <c r="F34" s="8">
        <v>3698045.47</v>
      </c>
      <c r="G34" s="50"/>
      <c r="H34" s="45"/>
      <c r="J34" s="11"/>
      <c r="M34" s="1"/>
    </row>
    <row r="35" spans="1:13" ht="15" customHeight="1" x14ac:dyDescent="0.3">
      <c r="A35" s="4"/>
      <c r="B35" s="10"/>
      <c r="C35" s="10"/>
      <c r="D35" s="9" t="s">
        <v>18</v>
      </c>
      <c r="E35" s="10">
        <v>1221717.18</v>
      </c>
      <c r="F35" s="8">
        <v>1140477.24</v>
      </c>
      <c r="G35" s="50"/>
      <c r="H35" s="45"/>
      <c r="J35" s="11"/>
      <c r="M35" s="1"/>
    </row>
    <row r="36" spans="1:13" ht="15" customHeight="1" x14ac:dyDescent="0.3">
      <c r="A36" s="4" t="s">
        <v>65</v>
      </c>
      <c r="B36" s="10"/>
      <c r="C36" s="10"/>
      <c r="D36" s="9" t="s">
        <v>79</v>
      </c>
      <c r="E36" s="10">
        <v>328219.86</v>
      </c>
      <c r="F36" s="8">
        <v>348877.2</v>
      </c>
      <c r="G36" s="50"/>
      <c r="H36" s="45"/>
      <c r="J36" s="11"/>
      <c r="M36" s="1"/>
    </row>
    <row r="37" spans="1:13" ht="15" customHeight="1" x14ac:dyDescent="0.3">
      <c r="A37" s="4" t="s">
        <v>43</v>
      </c>
      <c r="B37" s="10">
        <v>7426.71</v>
      </c>
      <c r="C37" s="10">
        <v>7426.71</v>
      </c>
      <c r="D37" s="9" t="s">
        <v>93</v>
      </c>
      <c r="E37" s="8">
        <v>5768620.5800000001</v>
      </c>
      <c r="F37" s="8">
        <v>5768620.5800000001</v>
      </c>
      <c r="G37" s="50"/>
      <c r="H37" s="45"/>
      <c r="J37" s="11"/>
      <c r="M37" s="1"/>
    </row>
    <row r="38" spans="1:13" ht="15" customHeight="1" x14ac:dyDescent="0.3">
      <c r="A38" s="4" t="s">
        <v>20</v>
      </c>
      <c r="B38" s="10"/>
      <c r="C38" s="10"/>
      <c r="D38" s="9"/>
      <c r="E38" s="10"/>
      <c r="F38" s="8"/>
      <c r="G38" s="50"/>
      <c r="H38" s="45"/>
      <c r="J38" s="11"/>
      <c r="M38" s="1"/>
    </row>
    <row r="39" spans="1:13" ht="15" customHeight="1" x14ac:dyDescent="0.3">
      <c r="A39" s="9" t="s">
        <v>21</v>
      </c>
      <c r="B39" s="10">
        <v>56045.56</v>
      </c>
      <c r="C39" s="10">
        <v>65548.41</v>
      </c>
      <c r="D39" s="9"/>
      <c r="E39" s="10"/>
      <c r="F39" s="8"/>
      <c r="G39" s="50"/>
      <c r="H39" s="45"/>
      <c r="J39" s="11"/>
      <c r="M39" s="1"/>
    </row>
    <row r="40" spans="1:13" ht="15" customHeight="1" thickBot="1" x14ac:dyDescent="0.35">
      <c r="A40" s="4" t="s">
        <v>41</v>
      </c>
      <c r="B40" s="10"/>
      <c r="C40" s="10"/>
      <c r="D40" s="54" t="s">
        <v>80</v>
      </c>
      <c r="E40" s="10">
        <v>2</v>
      </c>
      <c r="F40" s="22">
        <v>2</v>
      </c>
      <c r="G40" s="50"/>
      <c r="H40" s="45"/>
      <c r="J40" s="11"/>
      <c r="K40" s="26"/>
      <c r="M40" s="1"/>
    </row>
    <row r="41" spans="1:13" ht="15" customHeight="1" thickBot="1" x14ac:dyDescent="0.35">
      <c r="A41" s="4" t="s">
        <v>34</v>
      </c>
      <c r="B41" s="10"/>
      <c r="C41" s="10"/>
      <c r="D41" s="55" t="s">
        <v>5</v>
      </c>
      <c r="E41" s="33">
        <f>SUM(E13:E40)</f>
        <v>136401168.50000003</v>
      </c>
      <c r="F41" s="33">
        <f>SUM(F13:F40)</f>
        <v>104400779.61999999</v>
      </c>
      <c r="G41" s="56"/>
      <c r="H41" s="45"/>
      <c r="I41" s="6"/>
      <c r="J41" s="11"/>
      <c r="M41" s="1"/>
    </row>
    <row r="42" spans="1:13" ht="15" customHeight="1" thickBot="1" x14ac:dyDescent="0.35">
      <c r="A42" s="4" t="s">
        <v>57</v>
      </c>
      <c r="B42" s="10"/>
      <c r="C42" s="10"/>
      <c r="D42" s="83" t="s">
        <v>90</v>
      </c>
      <c r="E42" s="84"/>
      <c r="F42" s="85"/>
      <c r="G42" s="57"/>
      <c r="H42" s="58"/>
      <c r="I42" s="23"/>
      <c r="J42" s="11"/>
      <c r="M42" s="1"/>
    </row>
    <row r="43" spans="1:13" ht="15" customHeight="1" x14ac:dyDescent="0.3">
      <c r="A43" s="4" t="s">
        <v>73</v>
      </c>
      <c r="B43" s="10">
        <v>8821252.0800000001</v>
      </c>
      <c r="C43" s="10">
        <v>6754695.1399999997</v>
      </c>
      <c r="D43" s="86" t="s">
        <v>6</v>
      </c>
      <c r="E43" s="95" t="s">
        <v>30</v>
      </c>
      <c r="F43" s="96"/>
      <c r="G43" s="59"/>
      <c r="H43" s="44"/>
      <c r="I43" s="27"/>
      <c r="J43" s="11"/>
      <c r="M43" s="1"/>
    </row>
    <row r="44" spans="1:13" ht="15" customHeight="1" thickBot="1" x14ac:dyDescent="0.35">
      <c r="A44" s="4" t="s">
        <v>74</v>
      </c>
      <c r="B44" s="10">
        <v>-7490990.9000000004</v>
      </c>
      <c r="C44" s="10">
        <v>-5525407.7300000004</v>
      </c>
      <c r="D44" s="87"/>
      <c r="E44" s="34"/>
      <c r="F44" s="60"/>
      <c r="G44" s="59"/>
      <c r="H44" s="44"/>
      <c r="I44" s="27"/>
      <c r="J44" s="11"/>
      <c r="M44" s="1"/>
    </row>
    <row r="45" spans="1:13" ht="15" customHeight="1" thickBot="1" x14ac:dyDescent="0.35">
      <c r="A45" s="4" t="s">
        <v>56</v>
      </c>
      <c r="B45" s="10"/>
      <c r="C45" s="10"/>
      <c r="D45" s="88"/>
      <c r="E45" s="31">
        <v>2023</v>
      </c>
      <c r="F45" s="31">
        <v>2022</v>
      </c>
      <c r="G45" s="59"/>
      <c r="H45" s="44"/>
      <c r="I45" s="27"/>
      <c r="J45" s="11"/>
      <c r="M45" s="1"/>
    </row>
    <row r="46" spans="1:13" ht="15" customHeight="1" x14ac:dyDescent="0.3">
      <c r="A46" s="4" t="s">
        <v>12</v>
      </c>
      <c r="B46" s="10"/>
      <c r="C46" s="10"/>
      <c r="D46" s="48" t="s">
        <v>16</v>
      </c>
      <c r="E46" s="35"/>
      <c r="F46" s="35"/>
      <c r="H46" s="45"/>
      <c r="I46" s="2"/>
      <c r="K46" s="1"/>
      <c r="M46" s="1"/>
    </row>
    <row r="47" spans="1:13" ht="15" customHeight="1" x14ac:dyDescent="0.3">
      <c r="A47" s="4" t="s">
        <v>51</v>
      </c>
      <c r="B47" s="10">
        <v>46610</v>
      </c>
      <c r="C47" s="10">
        <v>46610</v>
      </c>
      <c r="D47" s="9" t="s">
        <v>94</v>
      </c>
      <c r="E47" s="8">
        <f>-59198.41+344771.46-0.1</f>
        <v>285572.95000000007</v>
      </c>
      <c r="F47" s="8">
        <v>-560011.14</v>
      </c>
      <c r="G47" s="61"/>
      <c r="H47" s="45"/>
      <c r="I47" s="2"/>
      <c r="J47" s="29"/>
      <c r="K47" s="1"/>
      <c r="M47" s="1"/>
    </row>
    <row r="48" spans="1:13" ht="15" customHeight="1" x14ac:dyDescent="0.3">
      <c r="A48" s="4" t="s">
        <v>66</v>
      </c>
      <c r="B48" s="10">
        <v>5280.75</v>
      </c>
      <c r="C48" s="10">
        <v>5280.75</v>
      </c>
      <c r="D48" s="9" t="s">
        <v>28</v>
      </c>
      <c r="E48" s="8">
        <v>344771.36</v>
      </c>
      <c r="F48" s="8">
        <v>795386.47</v>
      </c>
      <c r="G48" s="50"/>
      <c r="H48" s="45"/>
      <c r="I48" s="2"/>
      <c r="K48" s="1"/>
      <c r="M48" s="1"/>
    </row>
    <row r="49" spans="1:13" ht="15" customHeight="1" x14ac:dyDescent="0.3">
      <c r="A49" s="4" t="s">
        <v>13</v>
      </c>
      <c r="B49" s="10">
        <v>1270364.96</v>
      </c>
      <c r="C49" s="10">
        <v>1301364.96</v>
      </c>
      <c r="D49" s="9" t="s">
        <v>49</v>
      </c>
      <c r="E49" s="8"/>
      <c r="F49" s="62"/>
      <c r="G49" s="50"/>
      <c r="H49" s="45"/>
      <c r="I49" s="2"/>
      <c r="K49" s="1"/>
      <c r="M49" s="1"/>
    </row>
    <row r="50" spans="1:13" ht="15" customHeight="1" x14ac:dyDescent="0.3">
      <c r="A50" s="4" t="s">
        <v>52</v>
      </c>
      <c r="B50" s="10">
        <v>245997.7</v>
      </c>
      <c r="C50" s="10">
        <v>245997.7</v>
      </c>
      <c r="D50" s="9" t="s">
        <v>50</v>
      </c>
      <c r="E50" s="8"/>
      <c r="F50" s="8"/>
      <c r="G50" s="45"/>
      <c r="H50" s="45"/>
      <c r="I50" s="2"/>
      <c r="J50" s="29"/>
      <c r="K50" s="1"/>
      <c r="M50" s="1"/>
    </row>
    <row r="51" spans="1:13" ht="15" customHeight="1" x14ac:dyDescent="0.3">
      <c r="A51" s="4" t="s">
        <v>54</v>
      </c>
      <c r="B51" s="10"/>
      <c r="C51" s="10"/>
      <c r="D51" s="9" t="s">
        <v>78</v>
      </c>
      <c r="E51" s="8">
        <f>53868653.84</f>
        <v>53868653.840000004</v>
      </c>
      <c r="F51" s="8">
        <v>53868653.840000004</v>
      </c>
      <c r="H51" s="45"/>
      <c r="K51" s="1"/>
      <c r="M51" s="1"/>
    </row>
    <row r="52" spans="1:13" ht="15" customHeight="1" x14ac:dyDescent="0.3">
      <c r="A52" s="4" t="s">
        <v>53</v>
      </c>
      <c r="B52" s="10"/>
      <c r="C52" s="10"/>
      <c r="D52" s="9" t="s">
        <v>97</v>
      </c>
      <c r="E52" s="8">
        <v>223263.53</v>
      </c>
      <c r="F52" s="8">
        <v>50197.62</v>
      </c>
      <c r="H52" s="45"/>
      <c r="K52" s="1"/>
      <c r="M52" s="1"/>
    </row>
    <row r="53" spans="1:13" ht="15" customHeight="1" x14ac:dyDescent="0.3">
      <c r="A53" s="4" t="s">
        <v>32</v>
      </c>
      <c r="B53" s="10">
        <v>567295.9</v>
      </c>
      <c r="C53" s="10">
        <v>567295.9</v>
      </c>
      <c r="D53" s="9" t="s">
        <v>81</v>
      </c>
      <c r="E53" s="18"/>
      <c r="F53" s="8"/>
      <c r="G53" s="63"/>
      <c r="H53" s="45"/>
      <c r="I53" s="2"/>
      <c r="J53" s="29"/>
      <c r="K53" s="1"/>
      <c r="M53" s="1"/>
    </row>
    <row r="54" spans="1:13" ht="19.5" customHeight="1" x14ac:dyDescent="0.3">
      <c r="A54" s="4" t="s">
        <v>33</v>
      </c>
      <c r="B54" s="10">
        <v>-1470711.9</v>
      </c>
      <c r="C54" s="10">
        <v>-1211210.06</v>
      </c>
      <c r="D54" s="9"/>
      <c r="E54" s="36"/>
      <c r="F54" s="64"/>
      <c r="G54" s="56"/>
      <c r="H54" s="45"/>
      <c r="I54" s="6"/>
      <c r="K54" s="1"/>
      <c r="M54" s="1"/>
    </row>
    <row r="55" spans="1:13" ht="19.5" customHeight="1" x14ac:dyDescent="0.3">
      <c r="A55" s="4" t="s">
        <v>75</v>
      </c>
      <c r="B55" s="10"/>
      <c r="C55" s="10"/>
      <c r="D55" s="9"/>
      <c r="E55" s="36"/>
      <c r="F55" s="64"/>
      <c r="G55" s="56"/>
      <c r="H55" s="45"/>
      <c r="I55" s="6"/>
      <c r="K55" s="1"/>
      <c r="M55" s="1"/>
    </row>
    <row r="56" spans="1:13" ht="19.5" customHeight="1" x14ac:dyDescent="0.3">
      <c r="A56" s="4" t="s">
        <v>76</v>
      </c>
      <c r="B56" s="10">
        <v>13086564</v>
      </c>
      <c r="C56" s="10">
        <v>13086564</v>
      </c>
      <c r="D56" s="9"/>
      <c r="E56" s="36"/>
      <c r="F56" s="64"/>
      <c r="G56" s="56"/>
      <c r="H56" s="45"/>
      <c r="I56" s="28"/>
      <c r="K56" s="1"/>
      <c r="M56" s="1"/>
    </row>
    <row r="57" spans="1:13" ht="19.5" customHeight="1" x14ac:dyDescent="0.3">
      <c r="A57" s="4" t="s">
        <v>33</v>
      </c>
      <c r="B57" s="10">
        <v>-2835422.2</v>
      </c>
      <c r="C57" s="10">
        <v>-2311959.64</v>
      </c>
      <c r="D57" s="9"/>
      <c r="E57" s="36"/>
      <c r="F57" s="64"/>
      <c r="G57" s="56"/>
      <c r="H57" s="45"/>
      <c r="I57" s="6"/>
      <c r="K57" s="1"/>
      <c r="M57" s="1"/>
    </row>
    <row r="58" spans="1:13" ht="19.5" customHeight="1" thickBot="1" x14ac:dyDescent="0.35">
      <c r="A58" s="4" t="s">
        <v>77</v>
      </c>
      <c r="B58" s="10">
        <v>39468250</v>
      </c>
      <c r="C58" s="10">
        <v>39468250</v>
      </c>
      <c r="D58" s="65" t="s">
        <v>89</v>
      </c>
      <c r="E58" s="13">
        <f>SUM(E47:E57)</f>
        <v>54722261.680000007</v>
      </c>
      <c r="F58" s="13">
        <f>SUM(F47:F57)</f>
        <v>54154226.789999999</v>
      </c>
      <c r="G58" s="56"/>
      <c r="H58" s="45"/>
      <c r="I58" s="6"/>
      <c r="K58" s="1"/>
      <c r="M58" s="1"/>
    </row>
    <row r="59" spans="1:13" ht="24.75" customHeight="1" thickBot="1" x14ac:dyDescent="0.4">
      <c r="A59" s="5" t="s">
        <v>55</v>
      </c>
      <c r="B59" s="37">
        <f>SUM(B15:B58)</f>
        <v>191123430.18000007</v>
      </c>
      <c r="C59" s="37">
        <f>SUM(C15:C58)</f>
        <v>158555006.40999997</v>
      </c>
      <c r="D59" s="55" t="s">
        <v>91</v>
      </c>
      <c r="E59" s="37">
        <f>SUM(E41+E58)</f>
        <v>191123430.18000004</v>
      </c>
      <c r="F59" s="37">
        <f>SUM(F41+F58)</f>
        <v>158555006.41</v>
      </c>
      <c r="G59" s="56"/>
      <c r="H59" s="45"/>
      <c r="I59" s="30"/>
      <c r="J59" s="12"/>
      <c r="K59" s="1"/>
      <c r="M59" s="1"/>
    </row>
    <row r="60" spans="1:13" ht="15" customHeight="1" thickBot="1" x14ac:dyDescent="0.35">
      <c r="A60" s="14"/>
      <c r="B60" s="66"/>
      <c r="C60" s="67"/>
      <c r="E60" s="38"/>
      <c r="F60" s="68"/>
      <c r="G60" s="61"/>
      <c r="H60" s="45"/>
      <c r="I60" s="2"/>
      <c r="K60" s="1"/>
      <c r="M60" s="1"/>
    </row>
    <row r="61" spans="1:13" ht="15" customHeight="1" x14ac:dyDescent="0.3">
      <c r="A61" s="15" t="s">
        <v>26</v>
      </c>
      <c r="B61" s="69">
        <f>SUM(B14:B29)</f>
        <v>10229084.470000001</v>
      </c>
      <c r="C61" s="69">
        <f>SUM(C14:C29)</f>
        <v>9148724.1199999992</v>
      </c>
      <c r="D61" s="70" t="s">
        <v>24</v>
      </c>
      <c r="E61" s="35">
        <f>E14+E18+E21+E26+E27</f>
        <v>7284783.4500000002</v>
      </c>
      <c r="F61" s="35">
        <f>+F14+F18+F21+F26+F27</f>
        <v>7494951.4699999997</v>
      </c>
      <c r="G61" s="61"/>
      <c r="H61" s="71"/>
      <c r="I61" s="2"/>
      <c r="K61" s="1"/>
      <c r="M61" s="1"/>
    </row>
    <row r="62" spans="1:13" ht="15" customHeight="1" x14ac:dyDescent="0.3">
      <c r="A62" s="4" t="s">
        <v>27</v>
      </c>
      <c r="B62" s="10">
        <f>B32+B33+B37+B39+B43+B44+B47+B48+B49+B50+B53+B54+B56+B57+B58</f>
        <v>180894345.71000001</v>
      </c>
      <c r="C62" s="10">
        <f>+C32+C33+C37+C39+C43+C44+C47+C48+C49+C50+C53+C54+C56+C57+C58</f>
        <v>149406282.28999996</v>
      </c>
      <c r="D62" s="9" t="s">
        <v>25</v>
      </c>
      <c r="E62" s="18">
        <f>+E32+E34+E35+E36+E37+E40</f>
        <v>129116385.05000001</v>
      </c>
      <c r="F62" s="18">
        <f>+F32+F34+F35+F36+F37+F40</f>
        <v>96905828.149999991</v>
      </c>
      <c r="G62" s="61"/>
      <c r="H62" s="45"/>
      <c r="I62" s="2"/>
      <c r="K62" s="1"/>
      <c r="M62" s="1"/>
    </row>
    <row r="63" spans="1:13" ht="51" hidden="1" customHeight="1" thickBot="1" x14ac:dyDescent="0.35">
      <c r="A63" s="16"/>
      <c r="B63" s="77"/>
      <c r="C63" s="36"/>
      <c r="D63" s="54" t="s">
        <v>22</v>
      </c>
      <c r="E63" s="39"/>
      <c r="F63" s="39">
        <v>-2127988.11</v>
      </c>
      <c r="G63" s="61"/>
      <c r="H63" s="45"/>
      <c r="I63" s="2"/>
      <c r="K63" s="1"/>
      <c r="M63" s="1"/>
    </row>
    <row r="64" spans="1:13" ht="17.25" customHeight="1" thickBot="1" x14ac:dyDescent="0.35">
      <c r="A64" s="3"/>
      <c r="B64" s="78"/>
      <c r="C64" s="36"/>
      <c r="D64" s="9" t="s">
        <v>22</v>
      </c>
      <c r="E64" s="39">
        <f>54722261.78-0.1</f>
        <v>54722261.68</v>
      </c>
      <c r="F64" s="39">
        <v>54154226.789999999</v>
      </c>
      <c r="G64" s="61"/>
      <c r="H64" s="45"/>
      <c r="I64" s="2">
        <f>C65-F65</f>
        <v>0</v>
      </c>
      <c r="K64" s="1"/>
      <c r="M64" s="1"/>
    </row>
    <row r="65" spans="1:13" ht="22.5" customHeight="1" thickBot="1" x14ac:dyDescent="0.35">
      <c r="A65" s="5" t="s">
        <v>7</v>
      </c>
      <c r="B65" s="79">
        <f>B61+B62</f>
        <v>191123430.18000001</v>
      </c>
      <c r="C65" s="37">
        <f>C61+C62</f>
        <v>158555006.40999997</v>
      </c>
      <c r="D65" s="72" t="s">
        <v>87</v>
      </c>
      <c r="E65" s="79">
        <f>E61+E62+E64</f>
        <v>191123430.18000001</v>
      </c>
      <c r="F65" s="37">
        <f>F61+F62+F64</f>
        <v>158555006.41</v>
      </c>
      <c r="G65" s="56"/>
      <c r="H65" s="45">
        <f>B65-E65</f>
        <v>0</v>
      </c>
      <c r="I65" s="6"/>
      <c r="K65" s="1"/>
      <c r="M65" s="1"/>
    </row>
    <row r="66" spans="1:13" x14ac:dyDescent="0.3">
      <c r="A66" s="97" t="s">
        <v>86</v>
      </c>
      <c r="B66" s="97"/>
      <c r="C66" s="97"/>
      <c r="D66" s="97"/>
      <c r="E66" s="97"/>
      <c r="F66" s="97"/>
      <c r="G66" s="41"/>
      <c r="H66" s="73"/>
      <c r="K66" s="1"/>
      <c r="M66" s="1"/>
    </row>
    <row r="67" spans="1:13" x14ac:dyDescent="0.3">
      <c r="G67" s="41"/>
      <c r="H67" s="74"/>
      <c r="K67" s="1"/>
      <c r="M67" s="1"/>
    </row>
    <row r="68" spans="1:13" x14ac:dyDescent="0.3">
      <c r="G68" s="63"/>
      <c r="H68" s="73"/>
      <c r="K68" s="1"/>
      <c r="M68" s="1"/>
    </row>
    <row r="69" spans="1:13" x14ac:dyDescent="0.3">
      <c r="A69" s="17" t="s">
        <v>61</v>
      </c>
      <c r="B69" s="81" t="s">
        <v>71</v>
      </c>
      <c r="C69" s="81"/>
      <c r="D69" s="57" t="s">
        <v>99</v>
      </c>
      <c r="E69" s="81" t="s">
        <v>95</v>
      </c>
      <c r="F69" s="81"/>
      <c r="H69" s="73"/>
      <c r="K69" s="1"/>
      <c r="M69" s="1"/>
    </row>
    <row r="70" spans="1:13" x14ac:dyDescent="0.3">
      <c r="A70" s="17" t="s">
        <v>85</v>
      </c>
      <c r="B70" s="81" t="s">
        <v>72</v>
      </c>
      <c r="C70" s="81"/>
      <c r="D70" s="57" t="s">
        <v>62</v>
      </c>
      <c r="E70" s="81" t="s">
        <v>63</v>
      </c>
      <c r="F70" s="81"/>
      <c r="H70" s="73"/>
      <c r="K70" s="1"/>
      <c r="M70" s="1"/>
    </row>
    <row r="72" spans="1:13" x14ac:dyDescent="0.3">
      <c r="B72" s="41"/>
      <c r="C72" s="41"/>
      <c r="D72" s="75" t="s">
        <v>35</v>
      </c>
      <c r="H72" s="73"/>
      <c r="K72" s="1"/>
      <c r="M72" s="1"/>
    </row>
    <row r="73" spans="1:13" x14ac:dyDescent="0.3">
      <c r="B73" s="41"/>
      <c r="C73" s="41"/>
      <c r="E73" s="41"/>
      <c r="G73" s="41"/>
      <c r="H73" s="73"/>
      <c r="K73" s="1"/>
      <c r="M73" s="1"/>
    </row>
    <row r="74" spans="1:13" x14ac:dyDescent="0.3">
      <c r="B74" s="41"/>
      <c r="C74" s="41"/>
      <c r="E74" s="41" t="s">
        <v>96</v>
      </c>
      <c r="G74" s="41"/>
      <c r="H74" s="73"/>
      <c r="K74" s="1"/>
      <c r="M74" s="1"/>
    </row>
    <row r="75" spans="1:13" x14ac:dyDescent="0.3">
      <c r="B75" s="41"/>
      <c r="C75" s="41"/>
      <c r="E75" s="41"/>
      <c r="G75" s="41"/>
      <c r="H75" s="73"/>
      <c r="K75" s="1"/>
      <c r="M75" s="1"/>
    </row>
    <row r="76" spans="1:13" x14ac:dyDescent="0.3">
      <c r="B76" s="41"/>
      <c r="C76" s="41"/>
      <c r="E76" s="41"/>
      <c r="G76" s="41"/>
      <c r="H76" s="73"/>
      <c r="K76" s="1"/>
      <c r="M76" s="1"/>
    </row>
    <row r="77" spans="1:13" x14ac:dyDescent="0.3">
      <c r="B77" s="41"/>
      <c r="C77" s="41"/>
      <c r="E77" s="41"/>
      <c r="G77" s="41"/>
      <c r="H77" s="73"/>
      <c r="K77" s="1"/>
      <c r="M77" s="1"/>
    </row>
    <row r="78" spans="1:13" x14ac:dyDescent="0.3">
      <c r="B78" s="41"/>
      <c r="C78" s="41"/>
      <c r="E78" s="41"/>
      <c r="G78" s="41"/>
      <c r="H78" s="73"/>
      <c r="K78" s="1"/>
      <c r="M78" s="1"/>
    </row>
    <row r="79" spans="1:13" x14ac:dyDescent="0.3">
      <c r="B79" s="41"/>
      <c r="C79" s="63"/>
      <c r="E79" s="41"/>
      <c r="G79" s="41"/>
      <c r="H79" s="73"/>
      <c r="K79" s="1"/>
      <c r="M79" s="1"/>
    </row>
    <row r="80" spans="1:13" x14ac:dyDescent="0.3">
      <c r="B80" s="41"/>
      <c r="E80" s="41"/>
      <c r="G80" s="41"/>
      <c r="H80" s="73"/>
      <c r="K80" s="1"/>
      <c r="M80" s="1"/>
    </row>
    <row r="81" spans="2:13" x14ac:dyDescent="0.3">
      <c r="B81" s="41"/>
      <c r="E81" s="41"/>
      <c r="H81" s="73"/>
      <c r="K81" s="1"/>
      <c r="M81" s="1"/>
    </row>
    <row r="82" spans="2:13" x14ac:dyDescent="0.3">
      <c r="B82" s="41"/>
      <c r="E82" s="41"/>
      <c r="H82" s="73"/>
      <c r="K82" s="1"/>
      <c r="M82" s="1"/>
    </row>
    <row r="83" spans="2:13" x14ac:dyDescent="0.3">
      <c r="B83" s="41"/>
      <c r="E83" s="41"/>
      <c r="H83" s="73"/>
      <c r="K83" s="1"/>
      <c r="M83" s="1"/>
    </row>
    <row r="84" spans="2:13" x14ac:dyDescent="0.3">
      <c r="B84" s="41"/>
      <c r="E84" s="41"/>
      <c r="H84" s="73"/>
      <c r="K84" s="1"/>
      <c r="M84" s="1"/>
    </row>
    <row r="85" spans="2:13" x14ac:dyDescent="0.3">
      <c r="B85" s="41"/>
      <c r="E85" s="41"/>
      <c r="H85" s="73"/>
      <c r="K85" s="1"/>
      <c r="M85" s="1"/>
    </row>
    <row r="86" spans="2:13" x14ac:dyDescent="0.3">
      <c r="B86" s="41"/>
      <c r="E86" s="41"/>
      <c r="H86" s="73"/>
      <c r="K86" s="1"/>
      <c r="M86" s="1"/>
    </row>
    <row r="87" spans="2:13" x14ac:dyDescent="0.3">
      <c r="B87" s="41"/>
      <c r="E87" s="41"/>
      <c r="H87" s="73"/>
      <c r="K87" s="1"/>
      <c r="M87" s="1"/>
    </row>
    <row r="88" spans="2:13" x14ac:dyDescent="0.3">
      <c r="B88" s="41"/>
      <c r="E88" s="41"/>
      <c r="H88" s="73"/>
      <c r="K88" s="1"/>
      <c r="M88" s="1"/>
    </row>
    <row r="89" spans="2:13" x14ac:dyDescent="0.3">
      <c r="B89" s="41"/>
      <c r="E89" s="41"/>
      <c r="H89" s="73"/>
      <c r="K89" s="1"/>
      <c r="M89" s="1"/>
    </row>
    <row r="90" spans="2:13" x14ac:dyDescent="0.3">
      <c r="B90" s="41"/>
      <c r="E90" s="41"/>
      <c r="H90" s="73"/>
      <c r="K90" s="1"/>
      <c r="M90" s="1"/>
    </row>
    <row r="91" spans="2:13" x14ac:dyDescent="0.3">
      <c r="B91" s="41"/>
      <c r="E91" s="41"/>
      <c r="H91" s="73"/>
      <c r="K91" s="1"/>
      <c r="M91" s="1"/>
    </row>
    <row r="92" spans="2:13" x14ac:dyDescent="0.3">
      <c r="B92" s="41"/>
      <c r="E92" s="41"/>
      <c r="H92" s="73"/>
      <c r="K92" s="1"/>
      <c r="M92" s="1"/>
    </row>
    <row r="93" spans="2:13" x14ac:dyDescent="0.3">
      <c r="B93" s="41"/>
      <c r="E93" s="41"/>
      <c r="H93" s="73"/>
      <c r="K93" s="1"/>
      <c r="M93" s="1"/>
    </row>
    <row r="94" spans="2:13" x14ac:dyDescent="0.3">
      <c r="B94" s="41"/>
      <c r="E94" s="41"/>
      <c r="H94" s="73"/>
      <c r="K94" s="1"/>
      <c r="M94" s="1"/>
    </row>
    <row r="95" spans="2:13" x14ac:dyDescent="0.3">
      <c r="B95" s="41"/>
      <c r="E95" s="41"/>
      <c r="H95" s="73"/>
      <c r="K95" s="1"/>
      <c r="M95" s="1"/>
    </row>
    <row r="96" spans="2:13" x14ac:dyDescent="0.3">
      <c r="B96" s="41"/>
      <c r="E96" s="41"/>
      <c r="H96" s="73"/>
      <c r="K96" s="1"/>
      <c r="M96" s="1"/>
    </row>
    <row r="97" spans="2:13" x14ac:dyDescent="0.3">
      <c r="B97" s="41"/>
      <c r="E97" s="41"/>
      <c r="H97" s="73"/>
      <c r="K97" s="1"/>
      <c r="M97" s="1"/>
    </row>
    <row r="98" spans="2:13" x14ac:dyDescent="0.3">
      <c r="B98" s="41"/>
      <c r="E98" s="41"/>
      <c r="H98" s="73"/>
      <c r="K98" s="1"/>
      <c r="M98" s="1"/>
    </row>
    <row r="99" spans="2:13" x14ac:dyDescent="0.3">
      <c r="B99" s="41"/>
      <c r="E99" s="41"/>
      <c r="H99" s="73"/>
      <c r="K99" s="1"/>
      <c r="M99" s="1"/>
    </row>
    <row r="100" spans="2:13" x14ac:dyDescent="0.3">
      <c r="B100" s="41"/>
      <c r="E100" s="41"/>
      <c r="H100" s="73"/>
      <c r="K100" s="1"/>
      <c r="M100" s="1"/>
    </row>
    <row r="101" spans="2:13" x14ac:dyDescent="0.3">
      <c r="B101" s="41"/>
      <c r="E101" s="41"/>
      <c r="H101" s="73"/>
      <c r="K101" s="1"/>
      <c r="M101" s="1"/>
    </row>
    <row r="102" spans="2:13" x14ac:dyDescent="0.3">
      <c r="B102" s="41"/>
      <c r="E102" s="41"/>
      <c r="H102" s="73"/>
      <c r="K102" s="1"/>
      <c r="M102" s="1"/>
    </row>
    <row r="103" spans="2:13" x14ac:dyDescent="0.3">
      <c r="B103" s="41"/>
      <c r="E103" s="41"/>
      <c r="H103" s="73"/>
      <c r="K103" s="1"/>
      <c r="M103" s="1"/>
    </row>
    <row r="104" spans="2:13" x14ac:dyDescent="0.3">
      <c r="B104" s="41"/>
      <c r="E104" s="41"/>
      <c r="H104" s="73"/>
      <c r="K104" s="1"/>
      <c r="M104" s="1"/>
    </row>
    <row r="105" spans="2:13" x14ac:dyDescent="0.3">
      <c r="B105" s="41"/>
      <c r="E105" s="41"/>
      <c r="H105" s="73"/>
      <c r="K105" s="1"/>
      <c r="M105" s="1"/>
    </row>
    <row r="106" spans="2:13" x14ac:dyDescent="0.3">
      <c r="B106" s="41"/>
      <c r="E106" s="41"/>
      <c r="H106" s="73"/>
      <c r="K106" s="1"/>
      <c r="M106" s="1"/>
    </row>
    <row r="107" spans="2:13" x14ac:dyDescent="0.3">
      <c r="B107" s="41"/>
      <c r="E107" s="41"/>
      <c r="H107" s="73"/>
      <c r="K107" s="1"/>
      <c r="M107" s="1"/>
    </row>
    <row r="108" spans="2:13" x14ac:dyDescent="0.3">
      <c r="B108" s="41"/>
      <c r="E108" s="41"/>
      <c r="H108" s="73"/>
      <c r="K108" s="1"/>
      <c r="M108" s="1"/>
    </row>
    <row r="109" spans="2:13" x14ac:dyDescent="0.3">
      <c r="B109" s="41"/>
      <c r="E109" s="41"/>
      <c r="H109" s="73"/>
      <c r="K109" s="1"/>
      <c r="M109" s="1"/>
    </row>
    <row r="110" spans="2:13" x14ac:dyDescent="0.3">
      <c r="B110" s="41"/>
      <c r="E110" s="41"/>
      <c r="H110" s="73"/>
      <c r="K110" s="1"/>
      <c r="M110" s="1"/>
    </row>
    <row r="111" spans="2:13" x14ac:dyDescent="0.3">
      <c r="B111" s="41"/>
      <c r="E111" s="41"/>
      <c r="H111" s="73"/>
      <c r="K111" s="1"/>
      <c r="M111" s="1"/>
    </row>
    <row r="112" spans="2:13" x14ac:dyDescent="0.3">
      <c r="B112" s="41"/>
      <c r="E112" s="41"/>
      <c r="H112" s="73"/>
      <c r="K112" s="1"/>
      <c r="M112" s="1"/>
    </row>
    <row r="113" spans="2:13" x14ac:dyDescent="0.3">
      <c r="B113" s="41"/>
      <c r="E113" s="41"/>
      <c r="H113" s="73"/>
      <c r="K113" s="1"/>
      <c r="M113" s="1"/>
    </row>
    <row r="114" spans="2:13" x14ac:dyDescent="0.3">
      <c r="B114" s="41"/>
      <c r="E114" s="41"/>
      <c r="H114" s="73"/>
      <c r="K114" s="1"/>
      <c r="M114" s="1"/>
    </row>
    <row r="115" spans="2:13" x14ac:dyDescent="0.3">
      <c r="B115" s="41"/>
      <c r="E115" s="41"/>
      <c r="H115" s="73"/>
      <c r="K115" s="1"/>
      <c r="M115" s="1"/>
    </row>
    <row r="116" spans="2:13" x14ac:dyDescent="0.3">
      <c r="B116" s="41"/>
      <c r="E116" s="41"/>
      <c r="H116" s="73"/>
      <c r="K116" s="1"/>
      <c r="M116" s="1"/>
    </row>
    <row r="117" spans="2:13" x14ac:dyDescent="0.3">
      <c r="B117" s="41"/>
      <c r="E117" s="41"/>
      <c r="H117" s="73"/>
      <c r="K117" s="1"/>
      <c r="M117" s="1"/>
    </row>
    <row r="118" spans="2:13" x14ac:dyDescent="0.3">
      <c r="B118" s="41"/>
      <c r="E118" s="41"/>
      <c r="H118" s="73"/>
      <c r="K118" s="1"/>
      <c r="M118" s="1"/>
    </row>
    <row r="119" spans="2:13" x14ac:dyDescent="0.3">
      <c r="B119" s="41"/>
      <c r="E119" s="41"/>
      <c r="H119" s="73"/>
      <c r="K119" s="1"/>
      <c r="M119" s="1"/>
    </row>
    <row r="120" spans="2:13" x14ac:dyDescent="0.3">
      <c r="B120" s="41"/>
      <c r="E120" s="41"/>
      <c r="H120" s="73"/>
      <c r="K120" s="1"/>
      <c r="M120" s="1"/>
    </row>
    <row r="121" spans="2:13" x14ac:dyDescent="0.3">
      <c r="B121" s="41"/>
      <c r="E121" s="41"/>
      <c r="H121" s="73"/>
      <c r="K121" s="1"/>
      <c r="M121" s="1"/>
    </row>
    <row r="122" spans="2:13" x14ac:dyDescent="0.3">
      <c r="B122" s="41"/>
      <c r="E122" s="41"/>
      <c r="H122" s="73"/>
      <c r="K122" s="1"/>
      <c r="M122" s="1"/>
    </row>
    <row r="123" spans="2:13" x14ac:dyDescent="0.3">
      <c r="B123" s="41"/>
      <c r="E123" s="41"/>
      <c r="H123" s="73"/>
      <c r="K123" s="1"/>
      <c r="M123" s="1"/>
    </row>
    <row r="124" spans="2:13" x14ac:dyDescent="0.3">
      <c r="B124" s="41"/>
      <c r="E124" s="41"/>
      <c r="H124" s="73"/>
      <c r="K124" s="1"/>
      <c r="M124" s="1"/>
    </row>
    <row r="125" spans="2:13" x14ac:dyDescent="0.3">
      <c r="B125" s="41"/>
      <c r="E125" s="41"/>
      <c r="H125" s="73"/>
      <c r="K125" s="1"/>
      <c r="M125" s="1"/>
    </row>
    <row r="126" spans="2:13" x14ac:dyDescent="0.3">
      <c r="B126" s="41"/>
      <c r="E126" s="41"/>
      <c r="H126" s="73"/>
      <c r="K126" s="1"/>
      <c r="M126" s="1"/>
    </row>
    <row r="127" spans="2:13" x14ac:dyDescent="0.3">
      <c r="B127" s="41"/>
      <c r="E127" s="41"/>
      <c r="H127" s="73"/>
      <c r="K127" s="1"/>
      <c r="M127" s="1"/>
    </row>
    <row r="128" spans="2:13" x14ac:dyDescent="0.3">
      <c r="B128" s="41"/>
      <c r="E128" s="41"/>
      <c r="H128" s="73"/>
      <c r="K128" s="1"/>
      <c r="M128" s="1"/>
    </row>
    <row r="129" spans="2:13" x14ac:dyDescent="0.3">
      <c r="B129" s="41"/>
      <c r="E129" s="41"/>
      <c r="H129" s="73"/>
      <c r="K129" s="1"/>
      <c r="M129" s="1"/>
    </row>
    <row r="130" spans="2:13" x14ac:dyDescent="0.3">
      <c r="B130" s="41"/>
      <c r="E130" s="41"/>
      <c r="H130" s="73"/>
      <c r="K130" s="1"/>
      <c r="M130" s="1"/>
    </row>
    <row r="131" spans="2:13" x14ac:dyDescent="0.3">
      <c r="B131" s="41"/>
      <c r="E131" s="41"/>
      <c r="H131" s="73"/>
      <c r="K131" s="1"/>
      <c r="M131" s="1"/>
    </row>
    <row r="132" spans="2:13" x14ac:dyDescent="0.3">
      <c r="B132" s="41"/>
      <c r="E132" s="41"/>
      <c r="H132" s="73"/>
      <c r="K132" s="1"/>
      <c r="M132" s="1"/>
    </row>
    <row r="133" spans="2:13" x14ac:dyDescent="0.3">
      <c r="B133" s="41"/>
      <c r="E133" s="41"/>
      <c r="H133" s="73"/>
      <c r="K133" s="1"/>
      <c r="M133" s="1"/>
    </row>
    <row r="134" spans="2:13" x14ac:dyDescent="0.3">
      <c r="B134" s="41"/>
      <c r="E134" s="41"/>
      <c r="H134" s="73"/>
      <c r="K134" s="1"/>
      <c r="M134" s="1"/>
    </row>
    <row r="135" spans="2:13" x14ac:dyDescent="0.3">
      <c r="B135" s="41"/>
      <c r="E135" s="41"/>
      <c r="H135" s="73"/>
      <c r="K135" s="1"/>
      <c r="M135" s="1"/>
    </row>
    <row r="136" spans="2:13" x14ac:dyDescent="0.3">
      <c r="B136" s="41"/>
      <c r="E136" s="41"/>
      <c r="H136" s="73"/>
      <c r="K136" s="1"/>
      <c r="M136" s="1"/>
    </row>
    <row r="137" spans="2:13" x14ac:dyDescent="0.3">
      <c r="B137" s="41"/>
      <c r="E137" s="41"/>
      <c r="H137" s="73"/>
      <c r="K137" s="1"/>
      <c r="M137" s="1"/>
    </row>
    <row r="138" spans="2:13" x14ac:dyDescent="0.3">
      <c r="B138" s="41"/>
      <c r="E138" s="41"/>
      <c r="H138" s="73"/>
      <c r="K138" s="1"/>
      <c r="M138" s="1"/>
    </row>
    <row r="139" spans="2:13" x14ac:dyDescent="0.3">
      <c r="B139" s="41"/>
      <c r="E139" s="41"/>
      <c r="H139" s="73"/>
      <c r="K139" s="1"/>
      <c r="M139" s="1"/>
    </row>
    <row r="140" spans="2:13" x14ac:dyDescent="0.3">
      <c r="B140" s="41"/>
      <c r="H140" s="73"/>
      <c r="K140" s="1"/>
      <c r="M140" s="1"/>
    </row>
    <row r="141" spans="2:13" x14ac:dyDescent="0.3">
      <c r="B141" s="41"/>
      <c r="H141" s="73"/>
      <c r="K141" s="1"/>
      <c r="M141" s="1"/>
    </row>
    <row r="142" spans="2:13" x14ac:dyDescent="0.3">
      <c r="B142" s="41"/>
      <c r="H142" s="73"/>
      <c r="K142" s="1"/>
      <c r="M142" s="1"/>
    </row>
    <row r="143" spans="2:13" x14ac:dyDescent="0.3">
      <c r="B143" s="41"/>
      <c r="H143" s="73"/>
      <c r="K143" s="1"/>
      <c r="M143" s="1"/>
    </row>
  </sheetData>
  <mergeCells count="16">
    <mergeCell ref="E69:F69"/>
    <mergeCell ref="B69:C69"/>
    <mergeCell ref="B70:C70"/>
    <mergeCell ref="E70:F70"/>
    <mergeCell ref="A7:F7"/>
    <mergeCell ref="D42:F42"/>
    <mergeCell ref="D43:D45"/>
    <mergeCell ref="A10:A11"/>
    <mergeCell ref="D10:D11"/>
    <mergeCell ref="A8:F8"/>
    <mergeCell ref="B10:C10"/>
    <mergeCell ref="E10:F10"/>
    <mergeCell ref="A9:D9"/>
    <mergeCell ref="E43:F43"/>
    <mergeCell ref="A66:F66"/>
    <mergeCell ref="E9:F9"/>
  </mergeCells>
  <printOptions horizontalCentered="1" verticalCentered="1"/>
  <pageMargins left="0.39370078740157483" right="0.23622047244094491" top="0.15748031496062992" bottom="0.31496062992125984" header="0.15748031496062992" footer="0.31496062992125984"/>
  <pageSetup paperSize="9" scale="5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2023</vt:lpstr>
      <vt:lpstr>'2023'!Area_de_impressao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jpereira</dc:creator>
  <cp:lastModifiedBy>Marcelo Camilo</cp:lastModifiedBy>
  <cp:lastPrinted>2024-03-01T14:23:15Z</cp:lastPrinted>
  <dcterms:created xsi:type="dcterms:W3CDTF">2010-04-26T12:57:24Z</dcterms:created>
  <dcterms:modified xsi:type="dcterms:W3CDTF">2024-07-23T14:10:15Z</dcterms:modified>
</cp:coreProperties>
</file>